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esktop\JAQUE 2023\PREGÕES\COMPLEMENTOS\Segurança Escolas\"/>
    </mc:Choice>
  </mc:AlternateContent>
  <bookViews>
    <workbookView xWindow="28680" yWindow="-120" windowWidth="29040" windowHeight="15840"/>
  </bookViews>
  <sheets>
    <sheet name="POSTO 45h COM INTRAJORNAD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3" i="1" l="1"/>
  <c r="C108" i="1"/>
  <c r="C107" i="1"/>
  <c r="C106" i="1"/>
  <c r="B100" i="1"/>
  <c r="B101" i="1" s="1"/>
  <c r="C92" i="1"/>
  <c r="B92" i="1"/>
  <c r="B80" i="1"/>
  <c r="C78" i="1"/>
  <c r="C65" i="1"/>
  <c r="C64" i="1"/>
  <c r="C59" i="1"/>
  <c r="C67" i="1" s="1"/>
  <c r="B59" i="1"/>
  <c r="C54" i="1"/>
  <c r="C66" i="1" s="1"/>
  <c r="B54" i="1"/>
  <c r="C40" i="1"/>
  <c r="B40" i="1"/>
  <c r="C27" i="1"/>
  <c r="B27" i="1"/>
  <c r="C20" i="1"/>
  <c r="C63" i="1" s="1"/>
  <c r="B20" i="1"/>
  <c r="B39" i="1" s="1"/>
  <c r="C13" i="1"/>
  <c r="C105" i="1" s="1"/>
  <c r="C10" i="1"/>
  <c r="C77" i="1" s="1"/>
  <c r="C79" i="1" l="1"/>
  <c r="C74" i="1"/>
  <c r="B91" i="1"/>
  <c r="C109" i="1"/>
  <c r="C111" i="1" s="1"/>
  <c r="C73" i="1"/>
  <c r="C62" i="1"/>
  <c r="C75" i="1"/>
  <c r="C110" i="1"/>
  <c r="C76" i="1"/>
  <c r="C72" i="1"/>
  <c r="C68" i="1" l="1"/>
  <c r="C80" i="1"/>
  <c r="C112" i="1" l="1"/>
  <c r="B107" i="1" l="1"/>
  <c r="C114" i="1"/>
  <c r="C96" i="1" l="1"/>
  <c r="C115" i="1" l="1"/>
  <c r="C97" i="1"/>
  <c r="C116" i="1" s="1"/>
  <c r="C117" i="1" l="1"/>
  <c r="C120" i="1" l="1"/>
  <c r="C98" i="1" l="1"/>
  <c r="C99" i="1"/>
  <c r="C118" i="1" l="1"/>
  <c r="C119" i="1" s="1"/>
  <c r="C100" i="1"/>
  <c r="C101" i="1" s="1"/>
  <c r="B65" i="1" l="1"/>
  <c r="B64" i="1"/>
  <c r="B63" i="1"/>
  <c r="B66" i="1"/>
  <c r="B67" i="1"/>
  <c r="B62" i="1"/>
  <c r="B68" i="1" l="1"/>
</calcChain>
</file>

<file path=xl/sharedStrings.xml><?xml version="1.0" encoding="utf-8"?>
<sst xmlns="http://schemas.openxmlformats.org/spreadsheetml/2006/main" count="187" uniqueCount="160">
  <si>
    <t>MODULO 1 - COMPOSIÇÃO DA REMUNERAÇÃO PARA A EXECUÇÃO CONTRATUAL - POSTO 45H DAS SEGUNDAS ÀS SEXTAS SEM INTERVALO REFEIÇÃO</t>
  </si>
  <si>
    <t xml:space="preserve"> COMPOSIÇÃO DA REMUNERAÇÃO</t>
  </si>
  <si>
    <t>Qde.</t>
  </si>
  <si>
    <t>R$</t>
  </si>
  <si>
    <t>FUNDAMENTAÇÃO LEGAL</t>
  </si>
  <si>
    <t xml:space="preserve"> - SALÁRIO</t>
  </si>
  <si>
    <t>CLÁUSULA 3a Item 03.1. da CCT</t>
  </si>
  <si>
    <t xml:space="preserve"> - ADICIONAL DE PERICULOSIDADE / INSALUBRIDADE / FUNÇÃO</t>
  </si>
  <si>
    <t>LEI 12.740 ou CLÁUSULA da CCT</t>
  </si>
  <si>
    <t xml:space="preserve"> - HORA EXTRA </t>
  </si>
  <si>
    <t>CONFORME PREVISTO NO EDITAL</t>
  </si>
  <si>
    <t xml:space="preserve"> - REFLEXOS S/ VALORES EXTRAORDINÁRIOS</t>
  </si>
  <si>
    <t>LEIS 605/49 e 7415/85</t>
  </si>
  <si>
    <t>TOTAL DA REMUNERAÇÃO</t>
  </si>
  <si>
    <t xml:space="preserve"> - HORA INTRAJORNADA</t>
  </si>
  <si>
    <t>ARTIGOS 59-B e 71 § 4o/ CLT</t>
  </si>
  <si>
    <t xml:space="preserve"> - OUTRAS VERBAS INDENIZATÓRIAS PREVISTAS EM CCT</t>
  </si>
  <si>
    <t>CLÁUSULA Xa Item da CCT com fundamento no § 2 Artigpo 487/CLT</t>
  </si>
  <si>
    <t>TOTAL DO MÓDULO 1</t>
  </si>
  <si>
    <t>MÓDULO 2 - COMPLEMENTO DA REMUNERAÇÃO</t>
  </si>
  <si>
    <t>COMPOSIÇÃO DOS PROFISSIONAIS AUSENTES</t>
  </si>
  <si>
    <t>%</t>
  </si>
  <si>
    <t xml:space="preserve"> - REPOSIÇÃO DE FÉRIAS GOZADAS</t>
  </si>
  <si>
    <t>Artigo 142º DL 5.542/42 e Art 7 CF Inc XVII</t>
  </si>
  <si>
    <t xml:space="preserve"> - REPOSIÇÃO DE FALTAS E AUSÊNCIAS</t>
  </si>
  <si>
    <t>Artigo 18 Lei 8.212/91 e artigo 473 E 822 da CLT Art. 7o CF Inciso XIX</t>
  </si>
  <si>
    <t xml:space="preserve"> - REPOSIÇÃO DE AFASTAMENTOS POR DOENÇA E ACIDENTE</t>
  </si>
  <si>
    <t>Artigo 18 Lei 8.212/91 e artigo 476 CLT - STJ Tema 482</t>
  </si>
  <si>
    <t>TOTAL DO MÓDULO 2</t>
  </si>
  <si>
    <t>MÓDULO 3 - DIREITOS SOBRE AS VERBAS INDENIZÁVEIS</t>
  </si>
  <si>
    <t>13o SALÁRIO E ADICIONAL DE FÉRIAS</t>
  </si>
  <si>
    <t xml:space="preserve"> - 13o SALÁRIO</t>
  </si>
  <si>
    <t>Lei 4090/62  Inciso VIII Art. 7 CF 88</t>
  </si>
  <si>
    <t xml:space="preserve"> - 13o SALÁRIO INDENIZADO</t>
  </si>
  <si>
    <t xml:space="preserve">Artigo 7, Inciso XVII CF/88 </t>
  </si>
  <si>
    <t xml:space="preserve"> - ADICIONAL DE FÉRIAS GOZADAS</t>
  </si>
  <si>
    <t>Artigo 7, Inciso XVII CF/88 e SÚMULA  328/TST</t>
  </si>
  <si>
    <t>TOTAL DO MÓDULO 3</t>
  </si>
  <si>
    <t>MÓDULO 4 - DIREITOS SOBRE OS BENEFÍCIOS MENSAIS E DIÁRIOS</t>
  </si>
  <si>
    <t>BENEFÍCIOS MENSAIS E DIÁRIOS</t>
  </si>
  <si>
    <t xml:space="preserve"> - VALE TRANSPORTE</t>
  </si>
  <si>
    <t>Lei 7.418/1985</t>
  </si>
  <si>
    <t xml:space="preserve"> - VALE REFEIÇÃO</t>
  </si>
  <si>
    <t>Cláusula 13a da CCT e Lei 6.321/76</t>
  </si>
  <si>
    <t xml:space="preserve"> - ASSISTÊNCIA MÉDICA </t>
  </si>
  <si>
    <t xml:space="preserve">Cláusula 15a CCT </t>
  </si>
  <si>
    <r>
      <t xml:space="preserve"> - FUNDO DE FORMAÇÃO PROFISSIONAL</t>
    </r>
    <r>
      <rPr>
        <b/>
        <sz val="11"/>
        <rFont val="Times New Roman"/>
        <family val="1"/>
      </rPr>
      <t xml:space="preserve"> </t>
    </r>
  </si>
  <si>
    <t>Cláusula 32a. da CCT</t>
  </si>
  <si>
    <t xml:space="preserve"> - VALE REFEIÇÃO EM FÉRIAS</t>
  </si>
  <si>
    <t>Cláusula 13a §4o da  CCT e Lei 6.321/1976</t>
  </si>
  <si>
    <t xml:space="preserve"> - AUXÍLIO FUNERAL</t>
  </si>
  <si>
    <t>Cláusula 16a CCT</t>
  </si>
  <si>
    <r>
      <t xml:space="preserve"> - SEGURO DE VIDA</t>
    </r>
    <r>
      <rPr>
        <b/>
        <sz val="11"/>
        <color rgb="FFFF0000"/>
        <rFont val="Times New Roman"/>
        <family val="1"/>
      </rPr>
      <t xml:space="preserve"> </t>
    </r>
  </si>
  <si>
    <t>Cláusula 19a da CCT</t>
  </si>
  <si>
    <t xml:space="preserve"> - OUTROS (ESPECIFICAR)</t>
  </si>
  <si>
    <t>Clausula xx da CCT</t>
  </si>
  <si>
    <t xml:space="preserve"> - BENEFÍCIOS AOS SUBSTITUTOS</t>
  </si>
  <si>
    <t>Custo variável consumido pelos substitutos  % do Módulo 2</t>
  </si>
  <si>
    <t>TOTAL DO MÓDULO 4</t>
  </si>
  <si>
    <t>MÓDULO 5  - DIREITOS SOBRE AS VERBAS RESCISÓRIAS</t>
  </si>
  <si>
    <t>PROVISÕES  PARA RESCISÃO</t>
  </si>
  <si>
    <t xml:space="preserve"> - AVISO PRÉVIO INDENIZADO</t>
  </si>
  <si>
    <t>Artigo 487 CLT e Inciso XXI do Artigo 7º CF/88</t>
  </si>
  <si>
    <t xml:space="preserve"> - AVISO PRÉVIO COMPLEMENTAR</t>
  </si>
  <si>
    <t>Lei 12.506 de 13/10/2011 e Inciso XXI Artigo 7º CF/88</t>
  </si>
  <si>
    <t xml:space="preserve"> - REFLEXOS SOBRE OS AVISOS PRÉVIOS INDENIZADOS</t>
  </si>
  <si>
    <t>IN SRT 15 de 14 de julho de 2010.</t>
  </si>
  <si>
    <t xml:space="preserve"> - FGTS SOBRE AVISO PRÉVIO INDENIZADO E COMPLEMENTAR</t>
  </si>
  <si>
    <t>Sumula 305 TST e IN 99 do Ministério do Trabalho</t>
  </si>
  <si>
    <t xml:space="preserve"> - AVISO PRÉVIO TRABALHADO</t>
  </si>
  <si>
    <t>CLT Artigo 488 § Único e Artigo 7 Inciso XXI da CF/88</t>
  </si>
  <si>
    <t xml:space="preserve"> - ENCARGOS SOBRE AVISO PRÉVIO TRABALHADO</t>
  </si>
  <si>
    <t>Artigo 28º Lei 8.212/91</t>
  </si>
  <si>
    <t xml:space="preserve"> - MULTA DO FGTS</t>
  </si>
  <si>
    <t>Artigo 487CLT e Art. 10 Inciso I Disp.Trans.CF/88</t>
  </si>
  <si>
    <t xml:space="preserve"> - TRINTÍDIO </t>
  </si>
  <si>
    <t xml:space="preserve">Artigo 9º 7.238/84 </t>
  </si>
  <si>
    <t xml:space="preserve"> - FÉRIAS INDENIZADAS</t>
  </si>
  <si>
    <t>Artigo 146 e § Único</t>
  </si>
  <si>
    <t xml:space="preserve"> - ADICIONAL SOBRE FÉRIAS INDENIZADAS</t>
  </si>
  <si>
    <t>Artigo 7 item XVII CF/88  - SUMULA 328/TST</t>
  </si>
  <si>
    <t>TOTAL DO MÓDULO 5</t>
  </si>
  <si>
    <t>MODULO 6 - DIREITOS SOBRE O ABONO PECUNIÁRIO</t>
  </si>
  <si>
    <t xml:space="preserve"> - ABONO PECUNIÁRIO</t>
  </si>
  <si>
    <t>Artigo 143 CLT</t>
  </si>
  <si>
    <t xml:space="preserve"> - 1/3 CONST. ABONO PECUNIÁRIO</t>
  </si>
  <si>
    <t>TOTAL DO MÓDULO 6</t>
  </si>
  <si>
    <t>TOTAL DOS DIREITOS DOS TERCEIROS</t>
  </si>
  <si>
    <t xml:space="preserve"> - TOTAL DO MÓLULO 1 - CUSTO DA EXECUÇÃO DOS SERVIÇOS</t>
  </si>
  <si>
    <t>Atendendo ao disposto no § 1 do Artigo 63 da Lri 14.133</t>
  </si>
  <si>
    <t xml:space="preserve"> - TOTAL DO MÓDULO 2 - COMPLEMENTO DA REMUNERAÇÃO</t>
  </si>
  <si>
    <t xml:space="preserve"> - TOTAL DO MÓDULO 3 - CUSTO DAS VERBAS INDENIZÁVEIS</t>
  </si>
  <si>
    <t xml:space="preserve"> - TOTAL DO MÓDULO 4 - CUSTO DOS BENEFÍCIOS </t>
  </si>
  <si>
    <t xml:space="preserve"> - TOTAL DO MÓDULO 5 - CUSTO DAS VERBAS RESCISÓRIAS</t>
  </si>
  <si>
    <t xml:space="preserve"> - TOTAL DO MÓDULO 6 - CUSTO DO ABONO PECUNIÁRIO</t>
  </si>
  <si>
    <t>MÓDULO 7 - CUSTOS DOS ENCARGOS SOCIAIS E PREVIDENCIÁRIOS</t>
  </si>
  <si>
    <t xml:space="preserve"> ENCARGOS SOCIAIS E PREVIDENCIÁRIOS</t>
  </si>
  <si>
    <t xml:space="preserve"> - INSS</t>
  </si>
  <si>
    <t>Artigo 22 Inciso I Lei 8.212/91</t>
  </si>
  <si>
    <t xml:space="preserve"> - FGTS</t>
  </si>
  <si>
    <t>Artigo 15 Lei 8036/90 e Art. 7º Inciso III CF/88</t>
  </si>
  <si>
    <t xml:space="preserve"> - RISCOS AMBIENTAIS DO TRABALHO</t>
  </si>
  <si>
    <t>Decreto 6.042/2007, Lei 10.666/2003</t>
  </si>
  <si>
    <t xml:space="preserve"> - SALÁRIO EDUCAÇÃO</t>
  </si>
  <si>
    <t>Artigo 3º Inciso I Decreto 87.043/82</t>
  </si>
  <si>
    <t xml:space="preserve"> - SESC - SESI</t>
  </si>
  <si>
    <t xml:space="preserve">Decreto 61.836/67 </t>
  </si>
  <si>
    <t xml:space="preserve"> - SENAC SENAI</t>
  </si>
  <si>
    <t>Decreto 61.843/67</t>
  </si>
  <si>
    <t xml:space="preserve"> - SEBRAE</t>
  </si>
  <si>
    <t>Decreto 99.570/90</t>
  </si>
  <si>
    <t xml:space="preserve"> - INCRA</t>
  </si>
  <si>
    <t>Lei 7787 de 30/06/89 e DL 1146/70</t>
  </si>
  <si>
    <t>TOTAL DO MÓDULO 7</t>
  </si>
  <si>
    <t>INSUMOS DIVERSOS</t>
  </si>
  <si>
    <t xml:space="preserve"> - EQUIPAMENTOS E ACESSÓRIOS</t>
  </si>
  <si>
    <t>Custos Variáveis exigência contratual</t>
  </si>
  <si>
    <t xml:space="preserve"> - UNIFORMES </t>
  </si>
  <si>
    <t>Custos Variáveis Lei 7.102 Artigo 18</t>
  </si>
  <si>
    <t xml:space="preserve"> - CUSTOS DOS EXAMES ADMIS. PERIÓDICOS E DEMISSIONAIS *</t>
  </si>
  <si>
    <t>IN 7 e 9 do Ministério do Trabalho</t>
  </si>
  <si>
    <t xml:space="preserve"> - CUSTOS DA RECICLAGEM</t>
  </si>
  <si>
    <t>Portaria 3323/2012 Artigo 171 Inciso VIII</t>
  </si>
  <si>
    <t xml:space="preserve"> - CUSTO DO PAGAMENTO SALARIAL</t>
  </si>
  <si>
    <t xml:space="preserve"> - SEGURO GARANTIA</t>
  </si>
  <si>
    <t>Custos Variáveis Lei 13.303/2016 Artigo 70</t>
  </si>
  <si>
    <t xml:space="preserve"> - VISITA DO PREPOSTO</t>
  </si>
  <si>
    <t>Lei 14.133 Artigo 118</t>
  </si>
  <si>
    <t>TOTAL DO MÓDULO 8</t>
  </si>
  <si>
    <t>MÓDULO 9 - CUSTOS ADMINISTRATIVOS, LUCRO E TRIBUTOS</t>
  </si>
  <si>
    <t>Administração - Lucro - Tributos</t>
  </si>
  <si>
    <t xml:space="preserve"> - CUSTOS COM ADMINISTRAÇÃO DO CONTRATO</t>
  </si>
  <si>
    <t>Percentual necessário para a administração do contrato</t>
  </si>
  <si>
    <t xml:space="preserve"> - LUCRO LÍQUIDO</t>
  </si>
  <si>
    <t>Percentual necessário para a subsistência da empresa</t>
  </si>
  <si>
    <t xml:space="preserve"> - TRIBUTOS FEDERAIS</t>
  </si>
  <si>
    <t>Leis 10.637/2002 e 10.833/2003</t>
  </si>
  <si>
    <t xml:space="preserve"> - ISS</t>
  </si>
  <si>
    <t>Lei Complementar 116, Limitada entre 2% a 5%</t>
  </si>
  <si>
    <t>TOTAL DO MÓDULO 9</t>
  </si>
  <si>
    <t xml:space="preserve">TOTAL DO CUSTO DOS SERVIÇOS </t>
  </si>
  <si>
    <t>QUADRO RESUMO DO ORÇAMENTO</t>
  </si>
  <si>
    <t>Mão de obra vinculada a execução contratual valor</t>
  </si>
  <si>
    <t xml:space="preserve"> - MÓDULO 1 - Composição da Remuneração</t>
  </si>
  <si>
    <t xml:space="preserve"> - MÓDULO 2 -Complemento da Remuneração</t>
  </si>
  <si>
    <t xml:space="preserve"> - MÓDULO 3 - Direitos Indenizatórios</t>
  </si>
  <si>
    <t xml:space="preserve"> - MÓDULO 4 - Direitos Sobre Benefícios Mensais e Diários</t>
  </si>
  <si>
    <t xml:space="preserve"> - MÓDULO 5 - Direitos Rescisórios</t>
  </si>
  <si>
    <t xml:space="preserve"> - MÓDULO 6 - Direitos sobre o Abono Pecuniário</t>
  </si>
  <si>
    <t>Total dos Direitos dos Terceiros</t>
  </si>
  <si>
    <t xml:space="preserve"> - MÓDULO 7 -Custos Sociais e Previdenciários</t>
  </si>
  <si>
    <t xml:space="preserve"> - MÓDULO 8 - Custos dos Insumos Diversos</t>
  </si>
  <si>
    <t>SUB TOTAL A + B + C + D + E</t>
  </si>
  <si>
    <t xml:space="preserve"> - Custos Indiretos</t>
  </si>
  <si>
    <t xml:space="preserve"> - Lucro</t>
  </si>
  <si>
    <t>CUSTO DOS SERVIÇOS</t>
  </si>
  <si>
    <t xml:space="preserve"> - Custos dos Tributos</t>
  </si>
  <si>
    <t xml:space="preserve"> - Valor total por empregado ou por posto</t>
  </si>
  <si>
    <t>CÁLCULO DA FATURA</t>
  </si>
  <si>
    <t>MÓDULO 8 - CUSTO DOS INSUMOS DIVERSOS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</si>
</sst>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.000%"/>
    <numFmt numFmtId="166" formatCode="0.0%"/>
  </numFmts>
  <fonts count="1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.5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8"/>
      <color indexed="63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indexed="63"/>
      <name val="Times New Roman"/>
      <family val="1"/>
    </font>
    <font>
      <b/>
      <sz val="12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indexed="6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4" fontId="2" fillId="0" borderId="9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44" fontId="2" fillId="0" borderId="12" xfId="0" applyNumberFormat="1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44" fontId="2" fillId="0" borderId="15" xfId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vertical="center"/>
    </xf>
    <xf numFmtId="0" fontId="6" fillId="0" borderId="23" xfId="0" applyFont="1" applyBorder="1" applyAlignment="1">
      <alignment vertical="center"/>
    </xf>
    <xf numFmtId="10" fontId="6" fillId="0" borderId="0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0" fontId="6" fillId="0" borderId="9" xfId="2" applyNumberFormat="1" applyFont="1" applyFill="1" applyBorder="1" applyAlignment="1">
      <alignment horizontal="center" vertical="center"/>
    </xf>
    <xf numFmtId="10" fontId="6" fillId="0" borderId="19" xfId="2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 wrapText="1"/>
    </xf>
    <xf numFmtId="0" fontId="6" fillId="0" borderId="24" xfId="0" applyFont="1" applyBorder="1" applyAlignment="1">
      <alignment vertical="center"/>
    </xf>
    <xf numFmtId="10" fontId="6" fillId="0" borderId="25" xfId="2" applyNumberFormat="1" applyFont="1" applyFill="1" applyBorder="1" applyAlignment="1">
      <alignment horizontal="center" vertical="center"/>
    </xf>
    <xf numFmtId="0" fontId="7" fillId="0" borderId="26" xfId="0" applyFont="1" applyBorder="1" applyAlignment="1">
      <alignment vertical="center" wrapText="1"/>
    </xf>
    <xf numFmtId="10" fontId="6" fillId="0" borderId="12" xfId="2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164" fontId="2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7" fillId="2" borderId="32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10" fillId="0" borderId="14" xfId="0" applyFont="1" applyBorder="1" applyAlignment="1">
      <alignment vertical="center" wrapText="1"/>
    </xf>
    <xf numFmtId="10" fontId="6" fillId="0" borderId="15" xfId="2" applyNumberFormat="1" applyFont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10" fontId="6" fillId="0" borderId="12" xfId="2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164" fontId="6" fillId="0" borderId="9" xfId="2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164" fontId="6" fillId="0" borderId="12" xfId="2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4" fontId="2" fillId="0" borderId="15" xfId="1" applyFont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2" fillId="0" borderId="31" xfId="1" applyFont="1" applyBorder="1" applyAlignment="1">
      <alignment horizontal="center" vertical="center"/>
    </xf>
    <xf numFmtId="10" fontId="2" fillId="0" borderId="0" xfId="2" applyNumberFormat="1" applyFont="1" applyFill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164" fontId="2" fillId="2" borderId="21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10" fontId="6" fillId="0" borderId="9" xfId="0" applyNumberFormat="1" applyFont="1" applyBorder="1" applyAlignment="1">
      <alignment horizontal="center" vertical="center"/>
    </xf>
    <xf numFmtId="44" fontId="6" fillId="0" borderId="9" xfId="1" applyFont="1" applyBorder="1" applyAlignment="1">
      <alignment horizontal="center" vertical="center"/>
    </xf>
    <xf numFmtId="10" fontId="6" fillId="0" borderId="19" xfId="0" applyNumberFormat="1" applyFont="1" applyBorder="1" applyAlignment="1">
      <alignment horizontal="center" vertical="center"/>
    </xf>
    <xf numFmtId="44" fontId="6" fillId="0" borderId="19" xfId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1" fillId="0" borderId="15" xfId="0" applyFont="1" applyBorder="1" applyAlignment="1">
      <alignment horizontal="left" vertical="center"/>
    </xf>
    <xf numFmtId="44" fontId="2" fillId="0" borderId="15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10" fontId="6" fillId="0" borderId="0" xfId="2" applyNumberFormat="1" applyFont="1" applyBorder="1" applyAlignment="1">
      <alignment horizontal="center" vertical="center"/>
    </xf>
    <xf numFmtId="166" fontId="2" fillId="0" borderId="0" xfId="2" applyNumberFormat="1" applyFont="1" applyFill="1" applyAlignment="1">
      <alignment vertical="center"/>
    </xf>
    <xf numFmtId="10" fontId="2" fillId="0" borderId="0" xfId="0" applyNumberFormat="1" applyFont="1" applyAlignment="1">
      <alignment vertical="center"/>
    </xf>
    <xf numFmtId="44" fontId="2" fillId="0" borderId="0" xfId="1" applyFont="1" applyFill="1" applyBorder="1" applyAlignment="1">
      <alignment vertical="center"/>
    </xf>
    <xf numFmtId="0" fontId="2" fillId="0" borderId="21" xfId="0" applyFont="1" applyBorder="1" applyAlignment="1" applyProtection="1">
      <alignment vertical="center"/>
      <protection locked="0"/>
    </xf>
    <xf numFmtId="44" fontId="2" fillId="0" borderId="9" xfId="0" applyNumberFormat="1" applyFont="1" applyBorder="1" applyAlignment="1" applyProtection="1">
      <alignment vertical="center"/>
      <protection locked="0"/>
    </xf>
    <xf numFmtId="44" fontId="2" fillId="0" borderId="12" xfId="0" applyNumberFormat="1" applyFont="1" applyBorder="1" applyAlignment="1" applyProtection="1">
      <alignment vertical="center"/>
      <protection locked="0"/>
    </xf>
    <xf numFmtId="44" fontId="2" fillId="0" borderId="21" xfId="1" applyFont="1" applyFill="1" applyBorder="1" applyAlignment="1" applyProtection="1">
      <alignment vertical="center"/>
    </xf>
    <xf numFmtId="44" fontId="2" fillId="0" borderId="15" xfId="0" applyNumberFormat="1" applyFont="1" applyBorder="1" applyAlignment="1" applyProtection="1">
      <alignment vertical="center"/>
    </xf>
    <xf numFmtId="44" fontId="2" fillId="0" borderId="9" xfId="0" applyNumberFormat="1" applyFont="1" applyBorder="1" applyAlignment="1" applyProtection="1">
      <alignment vertical="center"/>
    </xf>
    <xf numFmtId="44" fontId="2" fillId="0" borderId="12" xfId="0" applyNumberFormat="1" applyFont="1" applyBorder="1" applyAlignment="1" applyProtection="1">
      <alignment vertical="center"/>
    </xf>
    <xf numFmtId="44" fontId="6" fillId="0" borderId="16" xfId="1" applyFont="1" applyBorder="1" applyAlignment="1" applyProtection="1">
      <alignment vertical="center"/>
    </xf>
    <xf numFmtId="164" fontId="6" fillId="2" borderId="21" xfId="0" applyNumberFormat="1" applyFont="1" applyFill="1" applyBorder="1" applyAlignment="1" applyProtection="1">
      <alignment vertical="center"/>
    </xf>
    <xf numFmtId="44" fontId="6" fillId="2" borderId="21" xfId="1" applyFont="1" applyFill="1" applyBorder="1" applyAlignment="1" applyProtection="1">
      <alignment horizontal="center" vertical="center"/>
    </xf>
    <xf numFmtId="10" fontId="6" fillId="2" borderId="21" xfId="2" applyNumberFormat="1" applyFont="1" applyFill="1" applyBorder="1" applyAlignment="1" applyProtection="1">
      <alignment horizontal="center" vertical="center"/>
    </xf>
    <xf numFmtId="164" fontId="6" fillId="2" borderId="21" xfId="2" applyNumberFormat="1" applyFont="1" applyFill="1" applyBorder="1" applyAlignment="1" applyProtection="1">
      <alignment horizontal="center" vertical="center"/>
    </xf>
    <xf numFmtId="44" fontId="6" fillId="2" borderId="25" xfId="1" applyFont="1" applyFill="1" applyBorder="1" applyAlignment="1" applyProtection="1">
      <alignment vertical="center"/>
    </xf>
    <xf numFmtId="44" fontId="6" fillId="2" borderId="31" xfId="1" applyFont="1" applyFill="1" applyBorder="1" applyAlignment="1" applyProtection="1">
      <alignment horizontal="center" vertical="center"/>
    </xf>
    <xf numFmtId="10" fontId="6" fillId="2" borderId="31" xfId="2" applyNumberFormat="1" applyFont="1" applyFill="1" applyBorder="1" applyAlignment="1" applyProtection="1">
      <alignment horizontal="center" vertical="center"/>
    </xf>
    <xf numFmtId="44" fontId="6" fillId="3" borderId="4" xfId="1" applyFont="1" applyFill="1" applyBorder="1" applyAlignment="1" applyProtection="1">
      <alignment horizontal="center" vertical="center"/>
    </xf>
    <xf numFmtId="166" fontId="6" fillId="3" borderId="4" xfId="0" applyNumberFormat="1" applyFont="1" applyFill="1" applyBorder="1" applyAlignment="1" applyProtection="1">
      <alignment horizontal="center" vertical="center"/>
    </xf>
    <xf numFmtId="10" fontId="6" fillId="2" borderId="31" xfId="0" applyNumberFormat="1" applyFont="1" applyFill="1" applyBorder="1" applyAlignment="1" applyProtection="1">
      <alignment horizontal="center" vertical="center"/>
    </xf>
    <xf numFmtId="44" fontId="2" fillId="0" borderId="9" xfId="1" applyFont="1" applyBorder="1" applyAlignment="1" applyProtection="1">
      <alignment horizontal="center"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44" fontId="2" fillId="0" borderId="12" xfId="1" applyFont="1" applyBorder="1" applyAlignment="1" applyProtection="1">
      <alignment vertical="center"/>
      <protection locked="0"/>
    </xf>
    <xf numFmtId="44" fontId="2" fillId="0" borderId="19" xfId="1" applyFont="1" applyBorder="1" applyAlignment="1" applyProtection="1">
      <alignment horizontal="center" vertical="center"/>
      <protection locked="0"/>
    </xf>
    <xf numFmtId="44" fontId="6" fillId="0" borderId="9" xfId="0" applyNumberFormat="1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44" fontId="2" fillId="0" borderId="6" xfId="1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44" fontId="2" fillId="0" borderId="9" xfId="1" applyFont="1" applyFill="1" applyBorder="1" applyAlignment="1" applyProtection="1">
      <alignment vertical="center"/>
      <protection locked="0"/>
    </xf>
    <xf numFmtId="10" fontId="2" fillId="0" borderId="9" xfId="2" applyNumberFormat="1" applyFont="1" applyFill="1" applyBorder="1" applyAlignment="1" applyProtection="1">
      <alignment horizontal="center" vertical="center"/>
      <protection locked="0"/>
    </xf>
    <xf numFmtId="10" fontId="6" fillId="0" borderId="12" xfId="2" applyNumberFormat="1" applyFont="1" applyFill="1" applyBorder="1" applyAlignment="1" applyProtection="1">
      <alignment horizontal="center" vertical="center"/>
      <protection locked="0"/>
    </xf>
    <xf numFmtId="10" fontId="6" fillId="0" borderId="9" xfId="2" applyNumberFormat="1" applyFont="1" applyBorder="1" applyAlignment="1" applyProtection="1">
      <alignment horizontal="center" vertical="center"/>
      <protection locked="0"/>
    </xf>
    <xf numFmtId="10" fontId="6" fillId="0" borderId="9" xfId="2" applyNumberFormat="1" applyFont="1" applyFill="1" applyBorder="1" applyAlignment="1" applyProtection="1">
      <alignment horizontal="center" vertical="center"/>
      <protection locked="0"/>
    </xf>
    <xf numFmtId="44" fontId="2" fillId="0" borderId="9" xfId="1" applyFont="1" applyFill="1" applyBorder="1" applyAlignment="1" applyProtection="1">
      <alignment horizontal="center" vertical="center"/>
      <protection locked="0"/>
    </xf>
    <xf numFmtId="10" fontId="6" fillId="0" borderId="19" xfId="2" applyNumberFormat="1" applyFont="1" applyFill="1" applyBorder="1" applyAlignment="1" applyProtection="1">
      <alignment horizontal="center" vertical="center"/>
      <protection locked="0"/>
    </xf>
    <xf numFmtId="44" fontId="2" fillId="0" borderId="19" xfId="1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44" fontId="2" fillId="0" borderId="19" xfId="0" applyNumberFormat="1" applyFont="1" applyBorder="1" applyAlignment="1" applyProtection="1">
      <alignment vertical="center"/>
      <protection locked="0"/>
    </xf>
    <xf numFmtId="0" fontId="12" fillId="0" borderId="7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4" fillId="0" borderId="10" xfId="0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justify" vertical="center"/>
    </xf>
    <xf numFmtId="0" fontId="14" fillId="0" borderId="10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17" xfId="0" applyFont="1" applyBorder="1" applyAlignment="1">
      <alignment vertical="center" wrapText="1"/>
    </xf>
    <xf numFmtId="0" fontId="14" fillId="0" borderId="13" xfId="0" applyFont="1" applyBorder="1" applyAlignment="1">
      <alignment vertical="center"/>
    </xf>
    <xf numFmtId="0" fontId="14" fillId="0" borderId="7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2" fillId="0" borderId="10" xfId="0" applyFont="1" applyBorder="1" applyAlignment="1">
      <alignment horizontal="left" vertical="center"/>
    </xf>
    <xf numFmtId="0" fontId="13" fillId="0" borderId="7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44" fontId="6" fillId="0" borderId="12" xfId="0" applyNumberFormat="1" applyFont="1" applyBorder="1" applyAlignment="1" applyProtection="1">
      <alignment vertical="center"/>
      <protection locked="0"/>
    </xf>
    <xf numFmtId="44" fontId="6" fillId="0" borderId="15" xfId="0" applyNumberFormat="1" applyFont="1" applyBorder="1" applyAlignment="1" applyProtection="1">
      <alignment vertical="center"/>
      <protection locked="0"/>
    </xf>
    <xf numFmtId="0" fontId="6" fillId="0" borderId="5" xfId="0" applyFont="1" applyBorder="1" applyAlignment="1">
      <alignment vertical="center"/>
    </xf>
    <xf numFmtId="10" fontId="6" fillId="0" borderId="6" xfId="2" applyNumberFormat="1" applyFont="1" applyFill="1" applyBorder="1" applyAlignment="1">
      <alignment horizontal="center" vertical="center"/>
    </xf>
    <xf numFmtId="164" fontId="6" fillId="0" borderId="6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0" fontId="6" fillId="0" borderId="19" xfId="0" applyNumberFormat="1" applyFont="1" applyBorder="1" applyAlignment="1" applyProtection="1">
      <alignment horizontal="center" vertical="center"/>
      <protection locked="0"/>
    </xf>
    <xf numFmtId="10" fontId="6" fillId="0" borderId="15" xfId="0" applyNumberFormat="1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10" fontId="6" fillId="0" borderId="31" xfId="0" applyNumberFormat="1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showGridLines="0" tabSelected="1" topLeftCell="A37" zoomScale="90" zoomScaleNormal="90" workbookViewId="0">
      <selection activeCell="B91" sqref="B91"/>
    </sheetView>
  </sheetViews>
  <sheetFormatPr defaultRowHeight="15" x14ac:dyDescent="0.2"/>
  <cols>
    <col min="1" max="1" width="61.75" style="1" bestFit="1" customWidth="1"/>
    <col min="2" max="3" width="22" style="1" customWidth="1"/>
    <col min="4" max="4" width="56.125" style="1" bestFit="1" customWidth="1"/>
    <col min="5" max="16384" width="9" style="1"/>
  </cols>
  <sheetData>
    <row r="1" spans="1:4" ht="11.25" customHeight="1" thickBot="1" x14ac:dyDescent="0.25"/>
    <row r="2" spans="1:4" ht="17.25" customHeight="1" thickBot="1" x14ac:dyDescent="0.25">
      <c r="A2" s="135" t="s">
        <v>0</v>
      </c>
      <c r="B2" s="136"/>
      <c r="C2" s="136"/>
      <c r="D2" s="137"/>
    </row>
    <row r="3" spans="1:4" ht="16.5" customHeight="1" thickBot="1" x14ac:dyDescent="0.25">
      <c r="A3" s="2" t="s">
        <v>1</v>
      </c>
      <c r="B3" s="3" t="s">
        <v>2</v>
      </c>
      <c r="C3" s="3" t="s">
        <v>3</v>
      </c>
      <c r="D3" s="3" t="s">
        <v>4</v>
      </c>
    </row>
    <row r="4" spans="1:4" ht="16.5" customHeight="1" x14ac:dyDescent="0.2">
      <c r="A4" s="4" t="s">
        <v>5</v>
      </c>
      <c r="B4" s="98"/>
      <c r="C4" s="98"/>
      <c r="D4" s="126" t="s">
        <v>6</v>
      </c>
    </row>
    <row r="5" spans="1:4" ht="16.5" customHeight="1" x14ac:dyDescent="0.2">
      <c r="A5" s="5" t="s">
        <v>7</v>
      </c>
      <c r="B5" s="93"/>
      <c r="C5" s="93"/>
      <c r="D5" s="112" t="s">
        <v>8</v>
      </c>
    </row>
    <row r="6" spans="1:4" ht="16.5" customHeight="1" x14ac:dyDescent="0.2">
      <c r="A6" s="5" t="s">
        <v>9</v>
      </c>
      <c r="B6" s="99"/>
      <c r="C6" s="75"/>
      <c r="D6" s="112" t="s">
        <v>10</v>
      </c>
    </row>
    <row r="7" spans="1:4" ht="16.5" customHeight="1" x14ac:dyDescent="0.2">
      <c r="A7" s="5"/>
      <c r="B7" s="99"/>
      <c r="C7" s="99"/>
      <c r="D7" s="112"/>
    </row>
    <row r="8" spans="1:4" ht="16.5" customHeight="1" x14ac:dyDescent="0.2">
      <c r="A8" s="8"/>
      <c r="B8" s="99"/>
      <c r="C8" s="99"/>
      <c r="D8" s="112"/>
    </row>
    <row r="9" spans="1:4" ht="16.5" customHeight="1" thickBot="1" x14ac:dyDescent="0.25">
      <c r="A9" s="9" t="s">
        <v>11</v>
      </c>
      <c r="B9" s="94"/>
      <c r="C9" s="76"/>
      <c r="D9" s="127" t="s">
        <v>12</v>
      </c>
    </row>
    <row r="10" spans="1:4" ht="16.5" customHeight="1" x14ac:dyDescent="0.2">
      <c r="A10" s="11" t="s">
        <v>13</v>
      </c>
      <c r="B10" s="12"/>
      <c r="C10" s="81">
        <f>SUM(C4:C9)</f>
        <v>0</v>
      </c>
      <c r="D10" s="128"/>
    </row>
    <row r="11" spans="1:4" ht="16.5" customHeight="1" x14ac:dyDescent="0.2">
      <c r="A11" s="8" t="s">
        <v>14</v>
      </c>
      <c r="B11" s="99"/>
      <c r="C11" s="93"/>
      <c r="D11" s="112" t="s">
        <v>15</v>
      </c>
    </row>
    <row r="12" spans="1:4" ht="16.5" customHeight="1" thickBot="1" x14ac:dyDescent="0.25">
      <c r="A12" s="13" t="s">
        <v>16</v>
      </c>
      <c r="B12" s="108"/>
      <c r="C12" s="109"/>
      <c r="D12" s="129" t="s">
        <v>17</v>
      </c>
    </row>
    <row r="13" spans="1:4" ht="16.5" customHeight="1" thickBot="1" x14ac:dyDescent="0.25">
      <c r="A13" s="14" t="s">
        <v>18</v>
      </c>
      <c r="B13" s="15"/>
      <c r="C13" s="82">
        <f>SUM(C10:C12)</f>
        <v>0</v>
      </c>
      <c r="D13" s="27"/>
    </row>
    <row r="14" spans="1:4" ht="11.25" customHeight="1" thickBot="1" x14ac:dyDescent="0.25">
      <c r="A14" s="16"/>
      <c r="B14" s="17"/>
      <c r="C14" s="17"/>
      <c r="D14" s="18"/>
    </row>
    <row r="15" spans="1:4" ht="17.25" customHeight="1" thickBot="1" x14ac:dyDescent="0.25">
      <c r="A15" s="138" t="s">
        <v>19</v>
      </c>
      <c r="B15" s="139"/>
      <c r="C15" s="139"/>
      <c r="D15" s="140"/>
    </row>
    <row r="16" spans="1:4" ht="16.5" customHeight="1" thickBot="1" x14ac:dyDescent="0.25">
      <c r="A16" s="2" t="s">
        <v>20</v>
      </c>
      <c r="B16" s="3" t="s">
        <v>21</v>
      </c>
      <c r="C16" s="3" t="s">
        <v>3</v>
      </c>
      <c r="D16" s="3" t="s">
        <v>4</v>
      </c>
    </row>
    <row r="17" spans="1:6" ht="16.5" customHeight="1" x14ac:dyDescent="0.2">
      <c r="A17" s="8" t="s">
        <v>22</v>
      </c>
      <c r="B17" s="103">
        <v>7.2900000000000006E-2</v>
      </c>
      <c r="C17" s="92"/>
      <c r="D17" s="114" t="s">
        <v>23</v>
      </c>
      <c r="E17" s="70"/>
      <c r="F17" s="71"/>
    </row>
    <row r="18" spans="1:6" ht="16.5" customHeight="1" x14ac:dyDescent="0.2">
      <c r="A18" s="8" t="s">
        <v>24</v>
      </c>
      <c r="B18" s="104">
        <v>0.04</v>
      </c>
      <c r="C18" s="105"/>
      <c r="D18" s="114" t="s">
        <v>25</v>
      </c>
    </row>
    <row r="19" spans="1:6" ht="16.5" customHeight="1" thickBot="1" x14ac:dyDescent="0.25">
      <c r="A19" s="13" t="s">
        <v>26</v>
      </c>
      <c r="B19" s="106">
        <v>2.2000000000000001E-3</v>
      </c>
      <c r="C19" s="107"/>
      <c r="D19" s="115" t="s">
        <v>27</v>
      </c>
    </row>
    <row r="20" spans="1:6" ht="16.5" customHeight="1" thickBot="1" x14ac:dyDescent="0.25">
      <c r="A20" s="21" t="s">
        <v>28</v>
      </c>
      <c r="B20" s="84">
        <f>SUM(B17:B19)</f>
        <v>0.11509999999999999</v>
      </c>
      <c r="C20" s="83">
        <f>SUM(C17:C19)</f>
        <v>0</v>
      </c>
      <c r="D20" s="22"/>
    </row>
    <row r="21" spans="1:6" ht="11.25" customHeight="1" thickBot="1" x14ac:dyDescent="0.25">
      <c r="A21" s="23"/>
      <c r="B21" s="24"/>
      <c r="C21" s="24"/>
      <c r="D21" s="25"/>
    </row>
    <row r="22" spans="1:6" ht="17.25" customHeight="1" thickBot="1" x14ac:dyDescent="0.25">
      <c r="A22" s="138" t="s">
        <v>29</v>
      </c>
      <c r="B22" s="139"/>
      <c r="C22" s="139"/>
      <c r="D22" s="140"/>
    </row>
    <row r="23" spans="1:6" ht="16.5" customHeight="1" thickBot="1" x14ac:dyDescent="0.25">
      <c r="A23" s="2" t="s">
        <v>30</v>
      </c>
      <c r="B23" s="3" t="s">
        <v>21</v>
      </c>
      <c r="C23" s="3" t="s">
        <v>3</v>
      </c>
      <c r="D23" s="3" t="s">
        <v>4</v>
      </c>
    </row>
    <row r="24" spans="1:6" ht="16.5" customHeight="1" x14ac:dyDescent="0.2">
      <c r="A24" s="8" t="s">
        <v>31</v>
      </c>
      <c r="B24" s="104">
        <v>8.3299999999999999E-2</v>
      </c>
      <c r="C24" s="92"/>
      <c r="D24" s="116" t="s">
        <v>32</v>
      </c>
      <c r="E24" s="72"/>
    </row>
    <row r="25" spans="1:6" ht="16.5" customHeight="1" x14ac:dyDescent="0.2">
      <c r="A25" s="9" t="s">
        <v>33</v>
      </c>
      <c r="B25" s="101"/>
      <c r="C25" s="92"/>
      <c r="D25" s="117" t="s">
        <v>34</v>
      </c>
      <c r="E25" s="72"/>
    </row>
    <row r="26" spans="1:6" ht="16.5" customHeight="1" thickBot="1" x14ac:dyDescent="0.25">
      <c r="A26" s="9" t="s">
        <v>35</v>
      </c>
      <c r="B26" s="102">
        <v>2.35E-2</v>
      </c>
      <c r="C26" s="92"/>
      <c r="D26" s="117" t="s">
        <v>36</v>
      </c>
    </row>
    <row r="27" spans="1:6" ht="16.5" customHeight="1" thickBot="1" x14ac:dyDescent="0.25">
      <c r="A27" s="21" t="s">
        <v>37</v>
      </c>
      <c r="B27" s="84">
        <f>SUM(B24:B26)</f>
        <v>0.10680000000000001</v>
      </c>
      <c r="C27" s="85">
        <f>SUM(C24:C26)</f>
        <v>0</v>
      </c>
      <c r="D27" s="27"/>
    </row>
    <row r="28" spans="1:6" ht="11.25" customHeight="1" thickBot="1" x14ac:dyDescent="0.25"/>
    <row r="29" spans="1:6" ht="17.25" customHeight="1" thickBot="1" x14ac:dyDescent="0.25">
      <c r="A29" s="138" t="s">
        <v>38</v>
      </c>
      <c r="B29" s="139"/>
      <c r="C29" s="139"/>
      <c r="D29" s="140"/>
    </row>
    <row r="30" spans="1:6" ht="16.5" customHeight="1" thickBot="1" x14ac:dyDescent="0.25">
      <c r="A30" s="2" t="s">
        <v>39</v>
      </c>
      <c r="B30" s="3"/>
      <c r="C30" s="3" t="s">
        <v>3</v>
      </c>
      <c r="D30" s="3" t="s">
        <v>4</v>
      </c>
    </row>
    <row r="31" spans="1:6" ht="16.5" customHeight="1" x14ac:dyDescent="0.2">
      <c r="A31" s="28" t="s">
        <v>40</v>
      </c>
      <c r="B31" s="97"/>
      <c r="C31" s="98"/>
      <c r="D31" s="110" t="s">
        <v>41</v>
      </c>
    </row>
    <row r="32" spans="1:6" ht="16.5" customHeight="1" x14ac:dyDescent="0.2">
      <c r="A32" s="8" t="s">
        <v>42</v>
      </c>
      <c r="B32" s="99"/>
      <c r="C32" s="93"/>
      <c r="D32" s="111" t="s">
        <v>43</v>
      </c>
    </row>
    <row r="33" spans="1:4" ht="16.5" customHeight="1" x14ac:dyDescent="0.2">
      <c r="A33" s="8" t="s">
        <v>44</v>
      </c>
      <c r="B33" s="100"/>
      <c r="C33" s="100"/>
      <c r="D33" s="112" t="s">
        <v>45</v>
      </c>
    </row>
    <row r="34" spans="1:4" ht="16.5" customHeight="1" x14ac:dyDescent="0.2">
      <c r="A34" s="5" t="s">
        <v>46</v>
      </c>
      <c r="B34" s="100"/>
      <c r="C34" s="100"/>
      <c r="D34" s="112" t="s">
        <v>47</v>
      </c>
    </row>
    <row r="35" spans="1:4" ht="16.5" customHeight="1" x14ac:dyDescent="0.2">
      <c r="A35" s="8" t="s">
        <v>48</v>
      </c>
      <c r="B35" s="100"/>
      <c r="C35" s="100"/>
      <c r="D35" s="112" t="s">
        <v>49</v>
      </c>
    </row>
    <row r="36" spans="1:4" ht="16.5" customHeight="1" x14ac:dyDescent="0.2">
      <c r="A36" s="8" t="s">
        <v>50</v>
      </c>
      <c r="B36" s="100"/>
      <c r="C36" s="100"/>
      <c r="D36" s="112" t="s">
        <v>51</v>
      </c>
    </row>
    <row r="37" spans="1:4" ht="16.5" customHeight="1" x14ac:dyDescent="0.2">
      <c r="A37" s="8" t="s">
        <v>52</v>
      </c>
      <c r="B37" s="100"/>
      <c r="C37" s="100"/>
      <c r="D37" s="112" t="s">
        <v>53</v>
      </c>
    </row>
    <row r="38" spans="1:4" ht="16.5" customHeight="1" x14ac:dyDescent="0.2">
      <c r="A38" s="8" t="s">
        <v>54</v>
      </c>
      <c r="B38" s="99"/>
      <c r="C38" s="100"/>
      <c r="D38" s="111" t="s">
        <v>55</v>
      </c>
    </row>
    <row r="39" spans="1:4" ht="16.5" customHeight="1" thickBot="1" x14ac:dyDescent="0.25">
      <c r="A39" s="13" t="s">
        <v>56</v>
      </c>
      <c r="B39" s="144">
        <f>B20</f>
        <v>0.11509999999999999</v>
      </c>
      <c r="C39" s="95"/>
      <c r="D39" s="113" t="s">
        <v>57</v>
      </c>
    </row>
    <row r="40" spans="1:4" ht="16.5" customHeight="1" thickBot="1" x14ac:dyDescent="0.25">
      <c r="A40" s="29" t="s">
        <v>58</v>
      </c>
      <c r="B40" s="30">
        <f>ROUND(SUM(C33:C38)-SUM(B33:B38),2)</f>
        <v>0</v>
      </c>
      <c r="C40" s="86">
        <f>SUM(C31:C39)</f>
        <v>0</v>
      </c>
      <c r="D40" s="31"/>
    </row>
    <row r="41" spans="1:4" ht="11.25" customHeight="1" thickBot="1" x14ac:dyDescent="0.25"/>
    <row r="42" spans="1:4" ht="17.25" customHeight="1" thickBot="1" x14ac:dyDescent="0.25">
      <c r="A42" s="135" t="s">
        <v>59</v>
      </c>
      <c r="B42" s="136"/>
      <c r="C42" s="136"/>
      <c r="D42" s="137"/>
    </row>
    <row r="43" spans="1:4" ht="16.5" customHeight="1" thickBot="1" x14ac:dyDescent="0.25">
      <c r="A43" s="2" t="s">
        <v>60</v>
      </c>
      <c r="B43" s="3" t="s">
        <v>21</v>
      </c>
      <c r="C43" s="3" t="s">
        <v>3</v>
      </c>
      <c r="D43" s="3" t="s">
        <v>4</v>
      </c>
    </row>
    <row r="44" spans="1:4" ht="16.5" customHeight="1" x14ac:dyDescent="0.2">
      <c r="A44" s="8" t="s">
        <v>61</v>
      </c>
      <c r="B44" s="19">
        <v>1.2800000000000001E-2</v>
      </c>
      <c r="C44" s="96"/>
      <c r="D44" s="114" t="s">
        <v>62</v>
      </c>
    </row>
    <row r="45" spans="1:4" ht="16.5" customHeight="1" x14ac:dyDescent="0.2">
      <c r="A45" s="8" t="s">
        <v>63</v>
      </c>
      <c r="B45" s="19">
        <v>8.3000000000000001E-3</v>
      </c>
      <c r="C45" s="96"/>
      <c r="D45" s="114" t="s">
        <v>64</v>
      </c>
    </row>
    <row r="46" spans="1:4" ht="16.5" customHeight="1" x14ac:dyDescent="0.2">
      <c r="A46" s="8" t="s">
        <v>65</v>
      </c>
      <c r="B46" s="19">
        <v>4.1000000000000003E-3</v>
      </c>
      <c r="C46" s="96"/>
      <c r="D46" s="118" t="s">
        <v>66</v>
      </c>
    </row>
    <row r="47" spans="1:4" ht="16.5" customHeight="1" x14ac:dyDescent="0.2">
      <c r="A47" s="8" t="s">
        <v>67</v>
      </c>
      <c r="B47" s="19">
        <v>1.8E-3</v>
      </c>
      <c r="C47" s="96"/>
      <c r="D47" s="114" t="s">
        <v>68</v>
      </c>
    </row>
    <row r="48" spans="1:4" ht="16.5" customHeight="1" x14ac:dyDescent="0.2">
      <c r="A48" s="8" t="s">
        <v>69</v>
      </c>
      <c r="B48" s="19">
        <v>1.6000000000000001E-3</v>
      </c>
      <c r="C48" s="96"/>
      <c r="D48" s="119" t="s">
        <v>70</v>
      </c>
    </row>
    <row r="49" spans="1:4" ht="16.5" customHeight="1" x14ac:dyDescent="0.2">
      <c r="A49" s="8" t="s">
        <v>71</v>
      </c>
      <c r="B49" s="19">
        <v>5.9999999999999995E-4</v>
      </c>
      <c r="C49" s="96"/>
      <c r="D49" s="114" t="s">
        <v>72</v>
      </c>
    </row>
    <row r="50" spans="1:4" ht="16.5" customHeight="1" x14ac:dyDescent="0.2">
      <c r="A50" s="8" t="s">
        <v>73</v>
      </c>
      <c r="B50" s="19">
        <v>3.2000000000000001E-2</v>
      </c>
      <c r="C50" s="96"/>
      <c r="D50" s="114" t="s">
        <v>74</v>
      </c>
    </row>
    <row r="51" spans="1:4" ht="16.5" customHeight="1" x14ac:dyDescent="0.2">
      <c r="A51" s="8" t="s">
        <v>75</v>
      </c>
      <c r="B51" s="19">
        <v>2.9999999999999997E-4</v>
      </c>
      <c r="C51" s="96"/>
      <c r="D51" s="114" t="s">
        <v>76</v>
      </c>
    </row>
    <row r="52" spans="1:4" ht="16.5" customHeight="1" x14ac:dyDescent="0.2">
      <c r="A52" s="8" t="s">
        <v>77</v>
      </c>
      <c r="B52" s="19">
        <v>1.67E-2</v>
      </c>
      <c r="C52" s="96"/>
      <c r="D52" s="119" t="s">
        <v>78</v>
      </c>
    </row>
    <row r="53" spans="1:4" ht="16.5" customHeight="1" thickBot="1" x14ac:dyDescent="0.25">
      <c r="A53" s="13" t="s">
        <v>79</v>
      </c>
      <c r="B53" s="20">
        <v>5.5999999999999999E-3</v>
      </c>
      <c r="C53" s="130"/>
      <c r="D53" s="120" t="s">
        <v>80</v>
      </c>
    </row>
    <row r="54" spans="1:4" ht="16.5" customHeight="1" thickBot="1" x14ac:dyDescent="0.25">
      <c r="A54" s="32" t="s">
        <v>81</v>
      </c>
      <c r="B54" s="88">
        <f>SUM(B44:B53)</f>
        <v>8.3799999999999999E-2</v>
      </c>
      <c r="C54" s="83">
        <f>SUM(C44:C53)</f>
        <v>0</v>
      </c>
      <c r="D54" s="33"/>
    </row>
    <row r="55" spans="1:4" ht="11.25" customHeight="1" thickBot="1" x14ac:dyDescent="0.25">
      <c r="A55" s="34"/>
      <c r="B55" s="17"/>
      <c r="C55" s="17"/>
      <c r="D55" s="18"/>
    </row>
    <row r="56" spans="1:4" ht="17.25" customHeight="1" thickBot="1" x14ac:dyDescent="0.25">
      <c r="A56" s="135" t="s">
        <v>82</v>
      </c>
      <c r="B56" s="136"/>
      <c r="C56" s="136"/>
      <c r="D56" s="137"/>
    </row>
    <row r="57" spans="1:4" ht="16.5" customHeight="1" x14ac:dyDescent="0.2">
      <c r="A57" s="35" t="s">
        <v>83</v>
      </c>
      <c r="B57" s="36">
        <v>5.1999999999999998E-3</v>
      </c>
      <c r="C57" s="131"/>
      <c r="D57" s="121" t="s">
        <v>84</v>
      </c>
    </row>
    <row r="58" spans="1:4" ht="16.5" customHeight="1" thickBot="1" x14ac:dyDescent="0.25">
      <c r="A58" s="37" t="s">
        <v>85</v>
      </c>
      <c r="B58" s="38">
        <v>1.73E-3</v>
      </c>
      <c r="C58" s="96"/>
      <c r="D58" s="122" t="s">
        <v>80</v>
      </c>
    </row>
    <row r="59" spans="1:4" ht="16.5" customHeight="1" thickBot="1" x14ac:dyDescent="0.25">
      <c r="A59" s="21" t="s">
        <v>86</v>
      </c>
      <c r="B59" s="84">
        <f>SUM(B57:B58)</f>
        <v>6.9299999999999995E-3</v>
      </c>
      <c r="C59" s="85">
        <f>SUM(C57:C58)</f>
        <v>0</v>
      </c>
      <c r="D59" s="22"/>
    </row>
    <row r="60" spans="1:4" ht="11.25" customHeight="1" thickBot="1" x14ac:dyDescent="0.25">
      <c r="A60" s="34"/>
      <c r="B60" s="17"/>
      <c r="C60" s="17"/>
      <c r="D60" s="18"/>
    </row>
    <row r="61" spans="1:4" ht="18" customHeight="1" thickBot="1" x14ac:dyDescent="0.25">
      <c r="A61" s="138" t="s">
        <v>87</v>
      </c>
      <c r="B61" s="139"/>
      <c r="C61" s="139"/>
      <c r="D61" s="140"/>
    </row>
    <row r="62" spans="1:4" ht="16.5" customHeight="1" x14ac:dyDescent="0.2">
      <c r="A62" s="132" t="s">
        <v>88</v>
      </c>
      <c r="B62" s="133" t="str">
        <f t="shared" ref="B62:B67" si="0">IFERROR(C62/C$101,"-")</f>
        <v>-</v>
      </c>
      <c r="C62" s="134">
        <f>C13</f>
        <v>0</v>
      </c>
      <c r="D62" s="123" t="s">
        <v>89</v>
      </c>
    </row>
    <row r="63" spans="1:4" ht="16.5" customHeight="1" x14ac:dyDescent="0.2">
      <c r="A63" s="39" t="s">
        <v>90</v>
      </c>
      <c r="B63" s="19" t="str">
        <f t="shared" si="0"/>
        <v>-</v>
      </c>
      <c r="C63" s="40">
        <f>C20</f>
        <v>0</v>
      </c>
      <c r="D63" s="114" t="s">
        <v>89</v>
      </c>
    </row>
    <row r="64" spans="1:4" ht="16.5" customHeight="1" x14ac:dyDescent="0.2">
      <c r="A64" s="39" t="s">
        <v>91</v>
      </c>
      <c r="B64" s="19" t="str">
        <f t="shared" si="0"/>
        <v>-</v>
      </c>
      <c r="C64" s="40">
        <f>C27</f>
        <v>0</v>
      </c>
      <c r="D64" s="114" t="s">
        <v>89</v>
      </c>
    </row>
    <row r="65" spans="1:4" ht="16.5" customHeight="1" x14ac:dyDescent="0.2">
      <c r="A65" s="39" t="s">
        <v>92</v>
      </c>
      <c r="B65" s="19" t="str">
        <f t="shared" si="0"/>
        <v>-</v>
      </c>
      <c r="C65" s="40">
        <f>C40</f>
        <v>0</v>
      </c>
      <c r="D65" s="114" t="s">
        <v>89</v>
      </c>
    </row>
    <row r="66" spans="1:4" ht="16.5" customHeight="1" x14ac:dyDescent="0.2">
      <c r="A66" s="39" t="s">
        <v>93</v>
      </c>
      <c r="B66" s="19" t="str">
        <f t="shared" si="0"/>
        <v>-</v>
      </c>
      <c r="C66" s="40">
        <f>C54</f>
        <v>0</v>
      </c>
      <c r="D66" s="114" t="s">
        <v>89</v>
      </c>
    </row>
    <row r="67" spans="1:4" ht="16.5" customHeight="1" thickBot="1" x14ac:dyDescent="0.25">
      <c r="A67" s="41" t="s">
        <v>94</v>
      </c>
      <c r="B67" s="26" t="str">
        <f t="shared" si="0"/>
        <v>-</v>
      </c>
      <c r="C67" s="42">
        <f>C59</f>
        <v>0</v>
      </c>
      <c r="D67" s="115" t="s">
        <v>89</v>
      </c>
    </row>
    <row r="68" spans="1:4" ht="16.5" customHeight="1" thickBot="1" x14ac:dyDescent="0.25">
      <c r="A68" s="43" t="s">
        <v>87</v>
      </c>
      <c r="B68" s="84">
        <f>SUM(B62:B67)</f>
        <v>0</v>
      </c>
      <c r="C68" s="85">
        <f>SUM(C62:C67)</f>
        <v>0</v>
      </c>
      <c r="D68" s="44"/>
    </row>
    <row r="69" spans="1:4" ht="11.25" customHeight="1" thickBot="1" x14ac:dyDescent="0.25">
      <c r="A69" s="34"/>
      <c r="B69" s="17"/>
      <c r="C69" s="17"/>
      <c r="D69" s="18"/>
    </row>
    <row r="70" spans="1:4" ht="17.25" customHeight="1" thickBot="1" x14ac:dyDescent="0.25">
      <c r="A70" s="138" t="s">
        <v>95</v>
      </c>
      <c r="B70" s="139"/>
      <c r="C70" s="139"/>
      <c r="D70" s="140"/>
    </row>
    <row r="71" spans="1:4" ht="16.5" customHeight="1" thickBot="1" x14ac:dyDescent="0.25">
      <c r="A71" s="45" t="s">
        <v>96</v>
      </c>
      <c r="B71" s="46" t="s">
        <v>21</v>
      </c>
      <c r="C71" s="46"/>
      <c r="D71" s="46" t="s">
        <v>4</v>
      </c>
    </row>
    <row r="72" spans="1:4" ht="16.5" customHeight="1" x14ac:dyDescent="0.2">
      <c r="A72" s="47" t="s">
        <v>97</v>
      </c>
      <c r="B72" s="145">
        <v>0.2</v>
      </c>
      <c r="C72" s="48">
        <f>ROUND(B72*(C$10+C$20-C$19+C$27-C$25),2)</f>
        <v>0</v>
      </c>
      <c r="D72" s="121" t="s">
        <v>98</v>
      </c>
    </row>
    <row r="73" spans="1:4" ht="16.5" customHeight="1" x14ac:dyDescent="0.2">
      <c r="A73" s="49" t="s">
        <v>99</v>
      </c>
      <c r="B73" s="57">
        <v>0.08</v>
      </c>
      <c r="C73" s="50">
        <f>ROUND(B73*(C$10-C9+C20+C$27-C25),2)</f>
        <v>0</v>
      </c>
      <c r="D73" s="114" t="s">
        <v>100</v>
      </c>
    </row>
    <row r="74" spans="1:4" ht="16.5" customHeight="1" x14ac:dyDescent="0.2">
      <c r="A74" s="49" t="s">
        <v>101</v>
      </c>
      <c r="B74" s="146">
        <v>0.03</v>
      </c>
      <c r="C74" s="50">
        <f t="shared" ref="C74:C79" si="1">ROUND(B74*(C$10+C$20-C$19+C$27-C$25),2)</f>
        <v>0</v>
      </c>
      <c r="D74" s="114" t="s">
        <v>102</v>
      </c>
    </row>
    <row r="75" spans="1:4" ht="16.5" customHeight="1" x14ac:dyDescent="0.2">
      <c r="A75" s="49" t="s">
        <v>103</v>
      </c>
      <c r="B75" s="57">
        <v>2.5000000000000001E-2</v>
      </c>
      <c r="C75" s="50">
        <f t="shared" si="1"/>
        <v>0</v>
      </c>
      <c r="D75" s="114" t="s">
        <v>104</v>
      </c>
    </row>
    <row r="76" spans="1:4" ht="16.5" customHeight="1" x14ac:dyDescent="0.2">
      <c r="A76" s="49" t="s">
        <v>105</v>
      </c>
      <c r="B76" s="57">
        <v>1.4999999999999999E-2</v>
      </c>
      <c r="C76" s="50">
        <f t="shared" si="1"/>
        <v>0</v>
      </c>
      <c r="D76" s="114" t="s">
        <v>106</v>
      </c>
    </row>
    <row r="77" spans="1:4" ht="16.5" customHeight="1" x14ac:dyDescent="0.2">
      <c r="A77" s="49" t="s">
        <v>107</v>
      </c>
      <c r="B77" s="57">
        <v>0.01</v>
      </c>
      <c r="C77" s="50">
        <f t="shared" si="1"/>
        <v>0</v>
      </c>
      <c r="D77" s="114" t="s">
        <v>108</v>
      </c>
    </row>
    <row r="78" spans="1:4" ht="16.5" customHeight="1" x14ac:dyDescent="0.2">
      <c r="A78" s="49" t="s">
        <v>109</v>
      </c>
      <c r="B78" s="57">
        <v>6.0000000000000001E-3</v>
      </c>
      <c r="C78" s="50">
        <f t="shared" si="1"/>
        <v>0</v>
      </c>
      <c r="D78" s="114" t="s">
        <v>110</v>
      </c>
    </row>
    <row r="79" spans="1:4" ht="16.5" customHeight="1" thickBot="1" x14ac:dyDescent="0.25">
      <c r="A79" s="13" t="s">
        <v>111</v>
      </c>
      <c r="B79" s="147">
        <v>2E-3</v>
      </c>
      <c r="C79" s="51">
        <f t="shared" si="1"/>
        <v>0</v>
      </c>
      <c r="D79" s="124" t="s">
        <v>112</v>
      </c>
    </row>
    <row r="80" spans="1:4" ht="16.5" customHeight="1" thickBot="1" x14ac:dyDescent="0.25">
      <c r="A80" s="29" t="s">
        <v>113</v>
      </c>
      <c r="B80" s="90">
        <f>SUM(B72:B79)</f>
        <v>0.3680000000000001</v>
      </c>
      <c r="C80" s="89">
        <f>SUM(C72:C79)</f>
        <v>0</v>
      </c>
      <c r="D80" s="31"/>
    </row>
    <row r="81" spans="1:4" ht="11.25" customHeight="1" thickBot="1" x14ac:dyDescent="0.25">
      <c r="A81" s="34"/>
      <c r="B81" s="52"/>
      <c r="C81" s="52"/>
    </row>
    <row r="82" spans="1:4" ht="17.25" customHeight="1" thickBot="1" x14ac:dyDescent="0.25">
      <c r="A82" s="138" t="s">
        <v>159</v>
      </c>
      <c r="B82" s="139"/>
      <c r="C82" s="139"/>
      <c r="D82" s="140"/>
    </row>
    <row r="83" spans="1:4" ht="16.5" customHeight="1" thickBot="1" x14ac:dyDescent="0.25">
      <c r="A83" s="2" t="s">
        <v>114</v>
      </c>
      <c r="B83" s="3"/>
      <c r="C83" s="3" t="s">
        <v>3</v>
      </c>
      <c r="D83" s="3" t="s">
        <v>4</v>
      </c>
    </row>
    <row r="84" spans="1:4" ht="16.5" customHeight="1" x14ac:dyDescent="0.2">
      <c r="A84" s="53" t="s">
        <v>115</v>
      </c>
      <c r="B84" s="92"/>
      <c r="C84" s="92"/>
      <c r="D84" s="125" t="s">
        <v>116</v>
      </c>
    </row>
    <row r="85" spans="1:4" ht="16.5" customHeight="1" x14ac:dyDescent="0.2">
      <c r="A85" s="8" t="s">
        <v>117</v>
      </c>
      <c r="B85" s="93"/>
      <c r="C85" s="93"/>
      <c r="D85" s="125" t="s">
        <v>118</v>
      </c>
    </row>
    <row r="86" spans="1:4" ht="16.5" customHeight="1" x14ac:dyDescent="0.2">
      <c r="A86" s="8" t="s">
        <v>119</v>
      </c>
      <c r="B86" s="93"/>
      <c r="C86" s="93"/>
      <c r="D86" s="125" t="s">
        <v>120</v>
      </c>
    </row>
    <row r="87" spans="1:4" ht="16.5" customHeight="1" x14ac:dyDescent="0.2">
      <c r="A87" s="8" t="s">
        <v>121</v>
      </c>
      <c r="B87" s="93"/>
      <c r="C87" s="93"/>
      <c r="D87" s="111" t="s">
        <v>122</v>
      </c>
    </row>
    <row r="88" spans="1:4" ht="16.5" customHeight="1" x14ac:dyDescent="0.2">
      <c r="A88" s="8" t="s">
        <v>123</v>
      </c>
      <c r="B88" s="93"/>
      <c r="C88" s="93"/>
      <c r="D88" s="125" t="s">
        <v>116</v>
      </c>
    </row>
    <row r="89" spans="1:4" ht="16.5" customHeight="1" x14ac:dyDescent="0.2">
      <c r="A89" s="8" t="s">
        <v>124</v>
      </c>
      <c r="B89" s="93"/>
      <c r="C89" s="93"/>
      <c r="D89" s="125" t="s">
        <v>125</v>
      </c>
    </row>
    <row r="90" spans="1:4" ht="16.5" customHeight="1" x14ac:dyDescent="0.2">
      <c r="A90" s="9" t="s">
        <v>126</v>
      </c>
      <c r="B90" s="94"/>
      <c r="C90" s="94"/>
      <c r="D90" s="125" t="s">
        <v>127</v>
      </c>
    </row>
    <row r="91" spans="1:4" ht="16.5" customHeight="1" thickBot="1" x14ac:dyDescent="0.25">
      <c r="A91" s="13" t="s">
        <v>56</v>
      </c>
      <c r="B91" s="144">
        <f>B20</f>
        <v>0.11509999999999999</v>
      </c>
      <c r="C91" s="95"/>
      <c r="D91" s="113" t="s">
        <v>57</v>
      </c>
    </row>
    <row r="92" spans="1:4" ht="16.5" customHeight="1" thickBot="1" x14ac:dyDescent="0.25">
      <c r="A92" s="29" t="s">
        <v>128</v>
      </c>
      <c r="B92" s="54">
        <f>ROUND(SUM(C84:C89)-SUM(B84:B89),2)</f>
        <v>0</v>
      </c>
      <c r="C92" s="82">
        <f>SUM(C84:C91)</f>
        <v>0</v>
      </c>
      <c r="D92" s="55"/>
    </row>
    <row r="93" spans="1:4" ht="11.25" customHeight="1" thickBot="1" x14ac:dyDescent="0.25">
      <c r="C93" s="56"/>
    </row>
    <row r="94" spans="1:4" ht="17.25" customHeight="1" thickBot="1" x14ac:dyDescent="0.25">
      <c r="A94" s="141" t="s">
        <v>129</v>
      </c>
      <c r="B94" s="142"/>
      <c r="C94" s="142"/>
      <c r="D94" s="143"/>
    </row>
    <row r="95" spans="1:4" ht="16.5" customHeight="1" thickBot="1" x14ac:dyDescent="0.25">
      <c r="A95" s="2" t="s">
        <v>130</v>
      </c>
      <c r="B95" s="3" t="s">
        <v>21</v>
      </c>
      <c r="C95" s="3"/>
      <c r="D95" s="3" t="s">
        <v>4</v>
      </c>
    </row>
    <row r="96" spans="1:4" ht="16.5" customHeight="1" x14ac:dyDescent="0.2">
      <c r="A96" s="39" t="s">
        <v>131</v>
      </c>
      <c r="B96" s="57">
        <v>0.05</v>
      </c>
      <c r="C96" s="58">
        <f>ROUND(B96*C114,2)</f>
        <v>0</v>
      </c>
      <c r="D96" s="111" t="s">
        <v>132</v>
      </c>
    </row>
    <row r="97" spans="1:4" ht="16.5" customHeight="1" x14ac:dyDescent="0.2">
      <c r="A97" s="39" t="s">
        <v>133</v>
      </c>
      <c r="B97" s="57">
        <v>0.1</v>
      </c>
      <c r="C97" s="58">
        <f>ROUND(B97*(C96+C114),2)</f>
        <v>0</v>
      </c>
      <c r="D97" s="112" t="s">
        <v>134</v>
      </c>
    </row>
    <row r="98" spans="1:4" ht="16.5" customHeight="1" x14ac:dyDescent="0.2">
      <c r="A98" s="39" t="s">
        <v>135</v>
      </c>
      <c r="B98" s="57">
        <v>3.6499999999999998E-2</v>
      </c>
      <c r="C98" s="58">
        <f>ROUND(B98*C$120,2)</f>
        <v>0</v>
      </c>
      <c r="D98" s="111" t="s">
        <v>136</v>
      </c>
    </row>
    <row r="99" spans="1:4" ht="16.5" customHeight="1" x14ac:dyDescent="0.2">
      <c r="A99" s="39" t="s">
        <v>137</v>
      </c>
      <c r="B99" s="57">
        <v>2.5000000000000001E-2</v>
      </c>
      <c r="C99" s="58">
        <f>ROUND(B99*C$120,2)</f>
        <v>0</v>
      </c>
      <c r="D99" s="111" t="s">
        <v>138</v>
      </c>
    </row>
    <row r="100" spans="1:4" ht="16.5" customHeight="1" thickBot="1" x14ac:dyDescent="0.25">
      <c r="A100" s="41" t="s">
        <v>139</v>
      </c>
      <c r="B100" s="59">
        <f>SUM(B96:B99)</f>
        <v>0.21150000000000002</v>
      </c>
      <c r="C100" s="60">
        <f>SUM(C96:C99)</f>
        <v>0</v>
      </c>
      <c r="D100" s="113"/>
    </row>
    <row r="101" spans="1:4" ht="16.5" customHeight="1" thickBot="1" x14ac:dyDescent="0.25">
      <c r="A101" s="32" t="s">
        <v>140</v>
      </c>
      <c r="B101" s="91">
        <f>B100+B80+B59+B54+B27+B20</f>
        <v>0.89213000000000009</v>
      </c>
      <c r="C101" s="87">
        <f>C13+C20+C27+C40+C54+C59+C80+C92+C100</f>
        <v>0</v>
      </c>
      <c r="D101" s="61"/>
    </row>
    <row r="102" spans="1:4" ht="11.25" customHeight="1" thickBot="1" x14ac:dyDescent="0.25">
      <c r="C102" s="56"/>
    </row>
    <row r="103" spans="1:4" ht="17.25" customHeight="1" thickBot="1" x14ac:dyDescent="0.25">
      <c r="A103" s="138" t="s">
        <v>141</v>
      </c>
      <c r="B103" s="139"/>
      <c r="C103" s="139"/>
      <c r="D103" s="140"/>
    </row>
    <row r="104" spans="1:4" ht="16.5" customHeight="1" thickBot="1" x14ac:dyDescent="0.25">
      <c r="A104" s="2" t="s">
        <v>142</v>
      </c>
      <c r="B104" s="3"/>
      <c r="C104" s="3"/>
      <c r="D104" s="3" t="s">
        <v>4</v>
      </c>
    </row>
    <row r="105" spans="1:4" ht="16.5" customHeight="1" x14ac:dyDescent="0.2">
      <c r="A105" s="62" t="s">
        <v>143</v>
      </c>
      <c r="B105" s="7"/>
      <c r="C105" s="79">
        <f>C13</f>
        <v>0</v>
      </c>
      <c r="D105" s="6"/>
    </row>
    <row r="106" spans="1:4" ht="16.5" customHeight="1" x14ac:dyDescent="0.2">
      <c r="A106" s="62" t="s">
        <v>144</v>
      </c>
      <c r="B106" s="7"/>
      <c r="C106" s="79">
        <f>C20</f>
        <v>0</v>
      </c>
      <c r="D106" s="6"/>
    </row>
    <row r="107" spans="1:4" ht="16.5" customHeight="1" x14ac:dyDescent="0.2">
      <c r="A107" s="62" t="s">
        <v>145</v>
      </c>
      <c r="B107" s="7">
        <f>C107+C108+C112</f>
        <v>0</v>
      </c>
      <c r="C107" s="79">
        <f>C27</f>
        <v>0</v>
      </c>
      <c r="D107" s="6"/>
    </row>
    <row r="108" spans="1:4" ht="16.5" customHeight="1" x14ac:dyDescent="0.2">
      <c r="A108" s="62" t="s">
        <v>146</v>
      </c>
      <c r="B108" s="7"/>
      <c r="C108" s="79">
        <f>C40</f>
        <v>0</v>
      </c>
      <c r="D108" s="6"/>
    </row>
    <row r="109" spans="1:4" ht="16.5" customHeight="1" x14ac:dyDescent="0.2">
      <c r="A109" s="62" t="s">
        <v>147</v>
      </c>
      <c r="B109" s="7"/>
      <c r="C109" s="79">
        <f>C54</f>
        <v>0</v>
      </c>
      <c r="D109" s="6"/>
    </row>
    <row r="110" spans="1:4" ht="16.5" customHeight="1" thickBot="1" x14ac:dyDescent="0.25">
      <c r="A110" s="63" t="s">
        <v>148</v>
      </c>
      <c r="B110" s="10"/>
      <c r="C110" s="80">
        <f>C59</f>
        <v>0</v>
      </c>
      <c r="D110" s="64"/>
    </row>
    <row r="111" spans="1:4" ht="16.5" customHeight="1" x14ac:dyDescent="0.2">
      <c r="A111" s="65" t="s">
        <v>149</v>
      </c>
      <c r="B111" s="66"/>
      <c r="C111" s="78">
        <f>SUM(C105:C110)</f>
        <v>0</v>
      </c>
      <c r="D111" s="67"/>
    </row>
    <row r="112" spans="1:4" ht="16.5" customHeight="1" x14ac:dyDescent="0.2">
      <c r="A112" s="62" t="s">
        <v>150</v>
      </c>
      <c r="B112" s="7"/>
      <c r="C112" s="79">
        <f>C80</f>
        <v>0</v>
      </c>
      <c r="D112" s="6"/>
    </row>
    <row r="113" spans="1:4" ht="16.5" customHeight="1" thickBot="1" x14ac:dyDescent="0.25">
      <c r="A113" s="63" t="s">
        <v>151</v>
      </c>
      <c r="B113" s="10"/>
      <c r="C113" s="80">
        <f>C92</f>
        <v>0</v>
      </c>
      <c r="D113" s="64"/>
    </row>
    <row r="114" spans="1:4" ht="16.5" customHeight="1" x14ac:dyDescent="0.2">
      <c r="A114" s="65" t="s">
        <v>152</v>
      </c>
      <c r="B114" s="66"/>
      <c r="C114" s="78">
        <f>SUM(C111:C113)</f>
        <v>0</v>
      </c>
      <c r="D114" s="67"/>
    </row>
    <row r="115" spans="1:4" ht="16.5" customHeight="1" x14ac:dyDescent="0.2">
      <c r="A115" s="62" t="s">
        <v>153</v>
      </c>
      <c r="B115" s="7"/>
      <c r="C115" s="79">
        <f>C96</f>
        <v>0</v>
      </c>
      <c r="D115" s="6"/>
    </row>
    <row r="116" spans="1:4" ht="16.5" customHeight="1" thickBot="1" x14ac:dyDescent="0.25">
      <c r="A116" s="63" t="s">
        <v>154</v>
      </c>
      <c r="B116" s="10"/>
      <c r="C116" s="80">
        <f>C97</f>
        <v>0</v>
      </c>
      <c r="D116" s="64"/>
    </row>
    <row r="117" spans="1:4" ht="16.5" customHeight="1" x14ac:dyDescent="0.2">
      <c r="A117" s="68" t="s">
        <v>155</v>
      </c>
      <c r="B117" s="66"/>
      <c r="C117" s="78">
        <f>SUM(C114:C116)</f>
        <v>0</v>
      </c>
      <c r="D117" s="67"/>
    </row>
    <row r="118" spans="1:4" ht="16.5" customHeight="1" x14ac:dyDescent="0.2">
      <c r="A118" s="62" t="s">
        <v>156</v>
      </c>
      <c r="B118" s="7"/>
      <c r="C118" s="79">
        <f>C98+C99</f>
        <v>0</v>
      </c>
      <c r="D118" s="6"/>
    </row>
    <row r="119" spans="1:4" ht="16.5" customHeight="1" thickBot="1" x14ac:dyDescent="0.25">
      <c r="A119" s="63" t="s">
        <v>157</v>
      </c>
      <c r="B119" s="10"/>
      <c r="C119" s="80">
        <f>SUM(C117:C118)</f>
        <v>0</v>
      </c>
      <c r="D119" s="64"/>
    </row>
    <row r="120" spans="1:4" ht="16.5" customHeight="1" thickBot="1" x14ac:dyDescent="0.25">
      <c r="A120" s="69" t="s">
        <v>158</v>
      </c>
      <c r="B120" s="74"/>
      <c r="C120" s="77">
        <f>ROUND(C117/(1-B98-B99),2)</f>
        <v>0</v>
      </c>
      <c r="D120" s="55"/>
    </row>
    <row r="121" spans="1:4" x14ac:dyDescent="0.2">
      <c r="A121" s="34"/>
      <c r="C121" s="73"/>
    </row>
    <row r="123" spans="1:4" x14ac:dyDescent="0.2">
      <c r="C123" s="56"/>
    </row>
  </sheetData>
  <mergeCells count="11">
    <mergeCell ref="A61:D61"/>
    <mergeCell ref="A70:D70"/>
    <mergeCell ref="A82:D82"/>
    <mergeCell ref="A94:D94"/>
    <mergeCell ref="A103:D103"/>
    <mergeCell ref="A56:D56"/>
    <mergeCell ref="A2:D2"/>
    <mergeCell ref="A15:D15"/>
    <mergeCell ref="A22:D22"/>
    <mergeCell ref="A29:D29"/>
    <mergeCell ref="A42:D42"/>
  </mergeCells>
  <pageMargins left="0.31496062992125984" right="0.31496062992125984" top="0.31496062992125984" bottom="0.31496062992125984" header="0" footer="0"/>
  <pageSetup paperSize="9" scale="55" fitToHeight="0" orientation="portrait" r:id="rId1"/>
  <ignoredErrors>
    <ignoredError sqref="B39 B9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POSTO 45h COM INTRAJORNADA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Jaqueline</cp:lastModifiedBy>
  <cp:lastPrinted>2023-05-16T17:10:49Z</cp:lastPrinted>
  <dcterms:created xsi:type="dcterms:W3CDTF">2023-05-16T16:59:17Z</dcterms:created>
  <dcterms:modified xsi:type="dcterms:W3CDTF">2023-05-16T18:50:57Z</dcterms:modified>
</cp:coreProperties>
</file>